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7" documentId="8_{6D04B4A9-1FAB-4E4F-85C8-95F1519867DE}" xr6:coauthVersionLast="47" xr6:coauthVersionMax="47" xr10:uidLastSave="{E27E79CC-3377-4D51-8C31-368A19F354B5}"/>
  <bookViews>
    <workbookView xWindow="-120" yWindow="-120" windowWidth="29040" windowHeight="17640" xr2:uid="{D73C4E7A-8807-48D6-99AA-B789CDBB98DF}"/>
  </bookViews>
  <sheets>
    <sheet name="Стальной трос (канат)" sheetId="2" r:id="rId1"/>
  </sheets>
  <definedNames>
    <definedName name="Срез_Объём_бухты">#N/A</definedName>
    <definedName name="Срез_Тип_редуктора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<sst xmlns="http://schemas.openxmlformats.org/spreadsheetml/2006/main" count="144" uniqueCount="101">
  <si>
    <t>Прайс-лист ООО «ТАУКОМ»</t>
  </si>
  <si>
    <t>https://www.taucom.ru/</t>
  </si>
  <si>
    <t>Название</t>
  </si>
  <si>
    <t>Описание</t>
  </si>
  <si>
    <t>Артикул
(ссылка)</t>
  </si>
  <si>
    <t xml:space="preserve">Цена с НДС  </t>
  </si>
  <si>
    <t>Трос стальной оцинкованный 4*31WS+FC 8.3 мм по 1 м</t>
  </si>
  <si>
    <t>Трос стальной оцинкованный
Диаметр 8,3 мм
Конструкция каната 4*31WS+FC
Продажа по 1 метру</t>
  </si>
  <si>
    <t>8,3 мм</t>
  </si>
  <si>
    <t>-метражом-</t>
  </si>
  <si>
    <t>Трос стальной оцинкованный 4*31WS+FC 8.6 мм по 1 м</t>
  </si>
  <si>
    <t>Трос стальной оцинкованный
Диаметр 8,6 мм
Конструкция каната 4*31WS+FC
Продажа по 1 метру</t>
  </si>
  <si>
    <t>8,6 мм</t>
  </si>
  <si>
    <t>Трос стальной оцинкованный 4*31WS+FC 9.1 мм по 1 м</t>
  </si>
  <si>
    <t>Трос стальной оцинкованный
Диаметр 9,1 мм
Конструкция каната 4*31WS+FC
Продажа по 1 метру</t>
  </si>
  <si>
    <t>9,1 мм</t>
  </si>
  <si>
    <t>Трос стальной оцинкованный 4*31WS+FC 8.3 мм, бухта 100м</t>
  </si>
  <si>
    <t>Трос стальной оцинкованный
Диаметр 8,3 мм
Конструкция каната 4*31WS+FC
Бухта 100 метров</t>
  </si>
  <si>
    <t>Трос стальной оцинкованный 4*31WS+FC 8.6 мм, бухта 100м</t>
  </si>
  <si>
    <t>Трос стальной оцинкованный
Диаметр 8,6 мм
Конструкция каната 4*31WS+FC
Бухта 100 метров</t>
  </si>
  <si>
    <t>Трос стальной оцинкованный 4*31WS+FC 9.1 мм, бухта 100м</t>
  </si>
  <si>
    <t>Трос стальной оцинкованный
Диаметр 9,1 мм
Конструкция каната 4*31WS+FC
Бухта 100 метров</t>
  </si>
  <si>
    <t>Трос стальной оцинкованный 4*31WS+FC 8.3 мм, бухта 110м</t>
  </si>
  <si>
    <t>Трос стальной оцинкованный
Диаметр 8,3 мм
Конструкция каната 4*31WS+FC
Бухта 110 метров</t>
  </si>
  <si>
    <t>Трос стальной оцинкованный 4*31WS+FC 8.6 мм, бухта 110м</t>
  </si>
  <si>
    <t>Трос стальной оцинкованный
Диаметр 8,6 мм
Конструкция каната 4*31WS+FC
Бухта 110 метров</t>
  </si>
  <si>
    <t>Трос стальной оцинкованный 4*31WS+FC 8.3 мм, бухта 120м</t>
  </si>
  <si>
    <t>Трос стальной оцинкованный
Диаметр 8,3 мм
Конструкция каната 4*31WS+FC
Бухта 120 метров</t>
  </si>
  <si>
    <t>Трос стальной оцинкованный 4*31WS+FC 8.6 мм, бухта 120м</t>
  </si>
  <si>
    <t>Трос стальной оцинкованный
Диаметр 8,6 мм
Типоразмер каната 4*31WS+FC
Бухта 120 метров</t>
  </si>
  <si>
    <t>Трос стальной оцинкованный 4*31WS+FC 8.3 мм, бухта 130м</t>
  </si>
  <si>
    <t>Трос стальной оцинкованный
Диаметр 8,3 мм
Конструкция каната 4*31WS+FC
Бухта 130 метров</t>
  </si>
  <si>
    <t>Трос стальной оцинкованный 4*31WS+FC 8.6 мм, бухта 130м</t>
  </si>
  <si>
    <t>Трос стальной оцинкованный
Диаметр 8,6 мм
Конструкция каната 4*31WS+FC
Бухта 130 метров</t>
  </si>
  <si>
    <t>Трос стальной оцинкованный 4*31WS+FC 8.3 мм, бухта 140м</t>
  </si>
  <si>
    <t>Трос стальной оцинкованный
Диаметр 8,3 мм
Конструкция каната 4*31WS+FC
Бухта 140 метров</t>
  </si>
  <si>
    <t>Трос стальной оцинкованный 4*31WS+FC 8.6 мм, бухта 140м</t>
  </si>
  <si>
    <t>Трос стальной оцинкованный
Диаметр 8,6 мм
Конструкция каната 4*31WS+FC
Бухта 140 метров</t>
  </si>
  <si>
    <t>Трос стальной оцинкованный 4*31WS+FC 8.3 мм, бухта 150м</t>
  </si>
  <si>
    <t>Трос стальной оцинкованный
Диаметр 8,3 мм
Конструкция каната 4*31WS+FC
Бухта 150 метров</t>
  </si>
  <si>
    <t>Трос стальной оцинкованный 4*31WS+FC 8.6 мм, бухта 150м</t>
  </si>
  <si>
    <t>Трос стальной оцинкованный
Диаметр 8,6 мм
Конструкция каната 4*31WS+FC
Бухта 150 метров</t>
  </si>
  <si>
    <t>Трос стальной оцинкованный 4*31WS+FC 8.6 мм, бухта 160м</t>
  </si>
  <si>
    <t>Трос стальной оцинкованный
Диаметр 8,6 мм
Конструкция каната 4*31WS+FC
Бухта 160 метров</t>
  </si>
  <si>
    <t>Трос стальной оцинкованный 4*31WS+FC 8.3 мм, бухта 160м</t>
  </si>
  <si>
    <t>Трос стальной оцинкованный
Диаметр 8,3 мм
Конструкция каната 4*31WS+FC
Бухта 160 метров</t>
  </si>
  <si>
    <t>Трос стальной оцинкованный 4*31WS+FC 8.3 мм, бухта 170м</t>
  </si>
  <si>
    <t>Трос стальной оцинкованный
Диаметр 8,3 мм
Конструкция каната 4*31WS+FC
Бухта 170 метров</t>
  </si>
  <si>
    <t>Трос стальной оцинкованный 4*31WS+FC 8.3 мм, бухта 180м</t>
  </si>
  <si>
    <t>Трос стальной оцинкованный
Диаметр 8,3 мм
Конструкция каната 4*31WS+FC
Бухта 180 метров</t>
  </si>
  <si>
    <t>Трос стальной оцинкованный 4*31WS+FC 8.3 мм, бухта 190м</t>
  </si>
  <si>
    <t>Трос стальной оцинкованный
Диаметр 8,3 мм
Конструкция каната 4*31WS+FC
Бухта 190 метров</t>
  </si>
  <si>
    <t>Трос стальной оцинкованный 4*31WS+FC 8.3 мм, бухта 200м</t>
  </si>
  <si>
    <t>Трос стальной оцинкованный
Диаметр 8,3 мм
Конструкция каната 4*31WS+FC
Бухта 200 метров</t>
  </si>
  <si>
    <t>Трос стальной оцинкованный 4*31WS+FC 8.6 мм, бухта 200м</t>
  </si>
  <si>
    <t>Трос стальной оцинкованный
Диаметр 8,6 мм
Конструкция каната 4*31WS+FC
Бухта 200 метров</t>
  </si>
  <si>
    <t>Трос стальной оцинкованный 4*31WS+FC 8.3 мм, бухта 250м</t>
  </si>
  <si>
    <t>Трос стальной оцинкованный
Диаметр 8,3 мм
Конструкция каната 4*31WS+FC
Бухта 250 метров</t>
  </si>
  <si>
    <t>Трос стальной оцинкованный 4*31WS+FC 8.3 мм, бухта 30 м</t>
  </si>
  <si>
    <t>Трос стальной оцинкованный
Диаметр 8,3 мм
Конструкция каната 4*31WS+FC
Бухта 30 метров</t>
  </si>
  <si>
    <t>Трос стальной оцинкованный 4*31WS+FC 8.6 мм, бухта 30м</t>
  </si>
  <si>
    <t>Трос стальной оцинкованный
Диаметр 8,6 мм
Конструкция каната 4*31WS+FC
Бухта 30 метров</t>
  </si>
  <si>
    <t>Трос стальной оцинкованный 4*31WS+FC 8.3 мм, бухта 35 м</t>
  </si>
  <si>
    <t>Трос стальной оцинкованный
Диаметр 8,3 мм
Конструкция каната 4*31WS+FC
Бухта 35 метров</t>
  </si>
  <si>
    <t>Трос стальной оцинкованный 4*31WS+FC 8.3 мм, бухта 40 м</t>
  </si>
  <si>
    <t>Трос стальной оцинкованный
Диаметр 8,3 мм
Конструкция каната 4*31WS+FC
Бухта 40 метров</t>
  </si>
  <si>
    <t>Трос стальной оцинкованный 4*31WS+FC 8.6 мм, бухта 40м</t>
  </si>
  <si>
    <t>Трос стальной оцинкованный
Диаметр 8,6 мм
Конструкция каната 4*31WS+FC
Бухта 40 метров</t>
  </si>
  <si>
    <t>Трос стальной оцинкованный 4*31WS+FC 8.3 мм, бухта 50 м</t>
  </si>
  <si>
    <t>Трос стальной оцинкованный
Диаметр 8,3 мм
Конструкция каната 4*31WS+FC
Бухта 50 метров</t>
  </si>
  <si>
    <t>Трос стальной оцинкованный 4*31WS+FC 8.6 мм, бухта 50м</t>
  </si>
  <si>
    <t>Трос стальной оцинкованный
Диаметр 8,6 мм
Конструкция каната 4*31WS+FC
Бухта 50 метров</t>
  </si>
  <si>
    <t>Трос стальной оцинкованный 4*31WS+FC 8.3 мм, бухта 60 м</t>
  </si>
  <si>
    <t>Трос стальной оцинкованный
Диаметр 8,3 мм
Конструкция каната 4*31WS+FC
Бухта 60 метров</t>
  </si>
  <si>
    <t>Трос стальной оцинкованный 4*31WS+FC 8.6 мм, бухта 60м</t>
  </si>
  <si>
    <t>Трос стальной оцинкованный
Диаметр 8,6 мм
Конструкция каната 4*31WS+FC
Бухта 60 метров</t>
  </si>
  <si>
    <t>Трос стальной оцинкованный 4*31WS+FC 8.3 мм, бухта 70 м</t>
  </si>
  <si>
    <t>Трос стальной оцинкованный
Диаметр 8,3 мм
Конструкция каната 4*31WS+FC
Бухта 70 метров</t>
  </si>
  <si>
    <t>Трос стальной оцинкованный 4*31WS+FC 8.6 мм, бухта 70м</t>
  </si>
  <si>
    <t>Трос стальной оцинкованный
Диаметр 8,6 мм
Конструкция каната 4*31WS+FC
Бухта 70 метров</t>
  </si>
  <si>
    <t>Трос стальной оцинкованный 4*31WS+FC 8.3 мм, бухта 80 м</t>
  </si>
  <si>
    <t>Трос стальной оцинкованный
Диаметр 8,3 мм
Конструкция каната 4*31WS+FC
Бухта 80 метров</t>
  </si>
  <si>
    <t>Трос стальной оцинкованный 4*31WS+FC 8.6 мм, бухта 80м</t>
  </si>
  <si>
    <t>Трос стальной оцинкованный
Диаметр 8,6 мм
Конструкция каната 4*31WS+FC
Бухта 80 метров</t>
  </si>
  <si>
    <t>Трос стальной оцинкованный 4*31WS+FC 8.3 мм, бухта 90 м</t>
  </si>
  <si>
    <t>Трос стальной оцинкованный
Диаметр 8,3 мм
Конструкция каната 4*31WS+FC
Бухта 90 метров</t>
  </si>
  <si>
    <t>Трос стальной оцинкованный 4*31WS+FC 8.6 мм, бухта 90м</t>
  </si>
  <si>
    <t>Трос стальной оцинкованный
Диаметр 8,6 мм
Конструкция каната 4*31WS+FC
Бухта 90 метров</t>
  </si>
  <si>
    <t>Трос стальной оцинкованный 4*31WS+FC 8.3 мм, 10м (вантовый)</t>
  </si>
  <si>
    <t>Трос стальной оцинкованный
Диаметр 8,3 мм
Конструкция каната 4*31WS+FC
10 метров (канат вантовый)</t>
  </si>
  <si>
    <t>Трос стальной оцинкованный 4*31WS+FC 8.6 мм, 9м (вантовый)</t>
  </si>
  <si>
    <t>Трос стальной оцинкованный
Диаметр 8,6 мм
Конструкция каната 4*31WS+FC
9 метров (канат вантовый)</t>
  </si>
  <si>
    <t>Трос стальной оцинкованный 4*31WS+FC 8.3 мм, 8м (вантовый)</t>
  </si>
  <si>
    <t>Трос стальной оцинкованный
Диаметр 8,3 мм
Конструкция каната 4*31WS+FC
8 метров (канат вантовый)</t>
  </si>
  <si>
    <t>Трос стальной оцинкованный 4*31WS+FC 8.3 мм, 7м (вантовый)</t>
  </si>
  <si>
    <t>Трос стальной оцинкованный
Диаметр 8,3 мм
Конструкция каната 4*31WS+FC
7 метров (канат вантовый)</t>
  </si>
  <si>
    <t>Трос стальной оцинкованный 4*31WS+FC 8.3 мм, 5м (фал тросовый парапетной консоли)</t>
  </si>
  <si>
    <t>Трос стальной оцинкованный
Диаметр 8,3 мм
Конструкция каната 4*31WS+FC
5 метров (фал тросовый)</t>
  </si>
  <si>
    <t>Объём бухты</t>
  </si>
  <si>
    <t>Диаметр</t>
  </si>
  <si>
    <t>Стальной трос (канат) для подъёмников ZLP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</si>
</sst>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1"/>
      <color theme="3" tint="0.249977111117893"/>
      <name val="Aptos Narrow"/>
      <family val="2"/>
      <charset val="204"/>
      <scheme val="minor"/>
    </font>
    <font>
      <u/>
      <sz val="11"/>
      <color theme="3" tint="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43" fontId="9" fillId="0" borderId="0" xfId="1" applyFont="1" applyAlignment="1">
      <alignment vertical="center"/>
    </xf>
    <xf numFmtId="43" fontId="9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19050</xdr:rowOff>
    </xdr:from>
    <xdr:to>
      <xdr:col>7</xdr:col>
      <xdr:colOff>1152525</xdr:colOff>
      <xdr:row>9</xdr:row>
      <xdr:rowOff>257175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Объём бухты">
              <a:extLst>
                <a:ext uri="{FF2B5EF4-FFF2-40B4-BE49-F238E27FC236}">
                  <a16:creationId xmlns:a16="http://schemas.microsoft.com/office/drawing/2014/main" id="{EB9E05A2-4E1A-6DDA-E714-362B22A749A8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бъём бухты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34450" y="942975"/>
              <a:ext cx="2352675" cy="4105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 fPrintsWithSheet="0"/>
  </xdr:twoCellAnchor>
  <xdr:twoCellAnchor>
    <xdr:from>
      <xdr:col>0</xdr:col>
      <xdr:colOff>0</xdr:colOff>
      <xdr:row>3</xdr:row>
      <xdr:rowOff>9525</xdr:rowOff>
    </xdr:from>
    <xdr:to>
      <xdr:col>6</xdr:col>
      <xdr:colOff>9525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Диаметр">
              <a:extLst>
                <a:ext uri="{FF2B5EF4-FFF2-40B4-BE49-F238E27FC236}">
                  <a16:creationId xmlns:a16="http://schemas.microsoft.com/office/drawing/2014/main" id="{96AC30B9-ED6D-5CB3-0F4D-D0B54AD85577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иамет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33450"/>
              <a:ext cx="7791450" cy="428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бъём_бухты" xr10:uid="{D1234712-5415-4D49-B2A9-D18AB8AC009B}" sourceName="Объём бухты">
  <extLst>
    <x:ext xmlns:x15="http://schemas.microsoft.com/office/spreadsheetml/2010/11/main" uri="{2F2917AC-EB37-4324-AD4E-5DD8C200BD13}">
      <x15:tableSlicerCache tableId="2" column="6" sortOrder="descending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Тип_редуктора" xr10:uid="{6BDBA017-C137-4479-9133-5E5A6B2A1C83}" sourceName="Диаметр">
  <extLst>
    <x:ext xmlns:x15="http://schemas.microsoft.com/office/spreadsheetml/2010/11/main" uri="{2F2917AC-EB37-4324-AD4E-5DD8C200BD13}">
      <x15:tableSlicerCache tableId="2" column="5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Объём бухты" xr10:uid="{C78D7200-5F29-480C-998A-8455A17D9F74}" cache="Срез_Объём_бухты" caption="Объём бухты" columnCount="2" lockedPosition="1" rowHeight="257175"/>
  <slicer name="Диаметр" xr10:uid="{8983AA54-227A-4521-8C68-313DD91279EB}" cache="Срез_Тип_редуктора" caption="Диаметр" columnCount="3" showCaption="0" style="SlicerStyleDark2" lockedPosition="1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50BDB6-D8CF-4849-ADA9-013832985740}" name="Таблица133453" displayName="Таблица133453" ref="A5:F49" totalsRowShown="0" headerRowDxfId="6">
  <autoFilter ref="A5:F49" xr:uid="{E6FA4CEA-E3F0-449F-B08B-74DE486CEE49}"/>
  <tableColumns count="6">
    <tableColumn id="1" xr3:uid="{958AC4AF-68C4-4AD3-9EEF-FA94C255D68B}" name="Название" dataDxfId="5"/>
    <tableColumn id="2" xr3:uid="{C1CE72A8-0AC7-4606-9FB2-32A9F1718854}" name="Описание" dataDxfId="4"/>
    <tableColumn id="5" xr3:uid="{7465B4ED-E47F-47EA-AC76-FF107238768B}" name="Диаметр" dataDxfId="3"/>
    <tableColumn id="6" xr3:uid="{23D66780-4B64-4718-A89B-1280E500B938}" name="Объём бухты" dataDxfId="2"/>
    <tableColumn id="3" xr3:uid="{DA9CDD86-324D-4A3D-9B6D-4D7C90ECE2F7}" name="Артикул_x000a_(ссылка)" dataDxfId="1" dataCellStyle="Гиперссылка"/>
    <tableColumn id="4" xr3:uid="{18BB59D8-FA5A-456B-BA92-DD39DC0BF527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0AAA-73C9-442C-A804-FCE7F4C03BE1}">
  <sheetPr>
    <pageSetUpPr fitToPage="1"/>
  </sheetPr>
  <dimension ref="A1:F49"/>
  <sheetViews>
    <sheetView tabSelected="1" zoomScaleNormal="100" workbookViewId="0">
      <selection activeCell="B5" sqref="B5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6.85546875" style="1" bestFit="1" customWidth="1"/>
    <col min="4" max="4" width="16.85546875" style="1" customWidth="1"/>
    <col min="5" max="5" width="13.5703125" style="2" bestFit="1" customWidth="1"/>
    <col min="6" max="6" width="14.28515625" style="3" bestFit="1" customWidth="1"/>
    <col min="7" max="16384" width="18.42578125" style="1"/>
  </cols>
  <sheetData>
    <row r="1" spans="1:6" ht="2.4500000000000002" customHeight="1" x14ac:dyDescent="0.25"/>
    <row r="2" spans="1:6" ht="46.5" customHeight="1" x14ac:dyDescent="0.25">
      <c r="A2" s="4" t="e" vm="1">
        <v>#VALUE!</v>
      </c>
      <c r="B2" s="16" t="s">
        <v>0</v>
      </c>
      <c r="C2" s="16"/>
      <c r="D2" s="16"/>
      <c r="E2" s="16"/>
      <c r="F2" s="16"/>
    </row>
    <row r="3" spans="1:6" ht="24" x14ac:dyDescent="0.25">
      <c r="A3" s="5" t="s">
        <v>1</v>
      </c>
      <c r="B3" s="17" t="s">
        <v>100</v>
      </c>
      <c r="C3" s="17"/>
      <c r="D3" s="17"/>
      <c r="E3" s="16"/>
      <c r="F3" s="16"/>
    </row>
    <row r="4" spans="1:6" ht="34.5" customHeight="1" x14ac:dyDescent="0.25">
      <c r="A4" s="5"/>
      <c r="B4" s="9"/>
      <c r="C4" s="9"/>
      <c r="D4" s="9"/>
      <c r="E4" s="8"/>
      <c r="F4" s="8"/>
    </row>
    <row r="5" spans="1:6" ht="30" x14ac:dyDescent="0.25">
      <c r="A5" s="1" t="s">
        <v>2</v>
      </c>
      <c r="B5" s="1" t="s">
        <v>3</v>
      </c>
      <c r="C5" s="4" t="s">
        <v>99</v>
      </c>
      <c r="D5" s="4" t="s">
        <v>98</v>
      </c>
      <c r="E5" s="6" t="s">
        <v>4</v>
      </c>
      <c r="F5" s="15" t="s">
        <v>5</v>
      </c>
    </row>
    <row r="6" spans="1:6" ht="60" x14ac:dyDescent="0.25">
      <c r="A6" s="7" t="s">
        <v>6</v>
      </c>
      <c r="B6" s="7" t="s">
        <v>7</v>
      </c>
      <c r="C6" s="11" t="s">
        <v>8</v>
      </c>
      <c r="D6" s="11" t="s">
        <v>9</v>
      </c>
      <c r="E6" s="10" t="str">
        <f>HYPERLINK("https://www.taucom.ru/catalog/tros-4-31ws-fc-8.3-metrajom-040-01100101.html","040-01100101")</f>
        <v>040-01100101</v>
      </c>
      <c r="F6" s="14">
        <v>94</v>
      </c>
    </row>
    <row r="7" spans="1:6" ht="60" x14ac:dyDescent="0.25">
      <c r="A7" s="7" t="s">
        <v>10</v>
      </c>
      <c r="B7" s="7" t="s">
        <v>11</v>
      </c>
      <c r="C7" s="11" t="s">
        <v>12</v>
      </c>
      <c r="D7" s="11" t="s">
        <v>9</v>
      </c>
      <c r="E7" s="10" t="str">
        <f>HYPERLINK("https://www.taucom.ru/catalog/tros-4-31ws-fc-8.6-metrajom-040-01100201.html","040-01100201")</f>
        <v>040-01100201</v>
      </c>
      <c r="F7" s="14">
        <v>106</v>
      </c>
    </row>
    <row r="8" spans="1:6" ht="60" x14ac:dyDescent="0.25">
      <c r="A8" s="7" t="s">
        <v>13</v>
      </c>
      <c r="B8" s="7" t="s">
        <v>14</v>
      </c>
      <c r="C8" s="11" t="s">
        <v>15</v>
      </c>
      <c r="D8" s="11" t="s">
        <v>9</v>
      </c>
      <c r="E8" s="10" t="str">
        <f>HYPERLINK("https://www.taucom.ru/catalog/tros-4-31ws-fc-9.1-metrajom-040-01100301.html","040-01100301")</f>
        <v>040-01100301</v>
      </c>
      <c r="F8" s="14">
        <v>120</v>
      </c>
    </row>
    <row r="9" spans="1:6" ht="60" x14ac:dyDescent="0.25">
      <c r="A9" s="7" t="s">
        <v>16</v>
      </c>
      <c r="B9" s="7" t="s">
        <v>17</v>
      </c>
      <c r="C9" s="11" t="s">
        <v>8</v>
      </c>
      <c r="D9" s="11">
        <v>100</v>
      </c>
      <c r="E9" s="10" t="str">
        <f>HYPERLINK("https://www.taucom.ru/catalog/tros-4-31ws-fc-8.3-buhta-100m-040-01100102.html","040-01100102")</f>
        <v>040-01100102</v>
      </c>
      <c r="F9" s="14">
        <v>9400</v>
      </c>
    </row>
    <row r="10" spans="1:6" ht="60" x14ac:dyDescent="0.25">
      <c r="A10" s="7" t="s">
        <v>18</v>
      </c>
      <c r="B10" s="7" t="s">
        <v>19</v>
      </c>
      <c r="C10" s="11" t="s">
        <v>12</v>
      </c>
      <c r="D10" s="11">
        <v>100</v>
      </c>
      <c r="E10" s="10" t="str">
        <f>HYPERLINK("https://www.taucom.ru/catalog/tros-4-31ws-fc-8.6-buhta-100m-040-01100202.html","040-01100202")</f>
        <v>040-01100202</v>
      </c>
      <c r="F10" s="14">
        <v>10600</v>
      </c>
    </row>
    <row r="11" spans="1:6" ht="60" x14ac:dyDescent="0.25">
      <c r="A11" s="7" t="s">
        <v>20</v>
      </c>
      <c r="B11" s="7" t="s">
        <v>21</v>
      </c>
      <c r="C11" s="11" t="s">
        <v>15</v>
      </c>
      <c r="D11" s="11">
        <v>100</v>
      </c>
      <c r="E11" s="10" t="str">
        <f>HYPERLINK("https://www.taucom.ru/catalog/tros-4-31ws-fc-8.1-buhta-100m-040-01100302.html","040-01100302")</f>
        <v>040-01100302</v>
      </c>
      <c r="F11" s="14">
        <v>12000</v>
      </c>
    </row>
    <row r="12" spans="1:6" ht="60" x14ac:dyDescent="0.25">
      <c r="A12" s="7" t="s">
        <v>22</v>
      </c>
      <c r="B12" s="7" t="s">
        <v>23</v>
      </c>
      <c r="C12" s="11" t="s">
        <v>8</v>
      </c>
      <c r="D12" s="11">
        <v>110</v>
      </c>
      <c r="E12" s="10" t="str">
        <f>HYPERLINK("https://www.taucom.ru/catalog/tros-4-31ws-fc-8.3-buhta-110m-040-01100113.html","040-01100113")</f>
        <v>040-01100113</v>
      </c>
      <c r="F12" s="14">
        <v>10340</v>
      </c>
    </row>
    <row r="13" spans="1:6" ht="60" x14ac:dyDescent="0.25">
      <c r="A13" s="7" t="s">
        <v>24</v>
      </c>
      <c r="B13" s="7" t="s">
        <v>25</v>
      </c>
      <c r="C13" s="11" t="s">
        <v>12</v>
      </c>
      <c r="D13" s="11">
        <v>110</v>
      </c>
      <c r="E13" s="10" t="str">
        <f>HYPERLINK("https://www.taucom.ru/catalog/tros-4-31ws-fc-8.6-buhta-110m-040-01100211.html","040-01100211")</f>
        <v>040-01100211</v>
      </c>
      <c r="F13" s="14">
        <v>11660</v>
      </c>
    </row>
    <row r="14" spans="1:6" ht="60" x14ac:dyDescent="0.25">
      <c r="A14" s="7" t="s">
        <v>26</v>
      </c>
      <c r="B14" s="7" t="s">
        <v>27</v>
      </c>
      <c r="C14" s="11" t="s">
        <v>8</v>
      </c>
      <c r="D14" s="11">
        <v>120</v>
      </c>
      <c r="E14" s="10" t="str">
        <f>HYPERLINK("https://www.taucom.ru/catalog/tros-4-31ws-fc-8.3-buhta-120m-040-01100104.html","040-01100104")</f>
        <v>040-01100104</v>
      </c>
      <c r="F14" s="14">
        <v>11280</v>
      </c>
    </row>
    <row r="15" spans="1:6" ht="60" x14ac:dyDescent="0.25">
      <c r="A15" s="7" t="s">
        <v>28</v>
      </c>
      <c r="B15" s="7" t="s">
        <v>29</v>
      </c>
      <c r="C15" s="11" t="s">
        <v>12</v>
      </c>
      <c r="D15" s="11">
        <v>120</v>
      </c>
      <c r="E15" s="10" t="str">
        <f>HYPERLINK("https://www.taucom.ru/catalog/tros-4-31ws-fc-8.6-buhta-120m-040-01100213.html","040-01100213")</f>
        <v>040-01100213</v>
      </c>
      <c r="F15" s="14">
        <v>12720</v>
      </c>
    </row>
    <row r="16" spans="1:6" ht="60" x14ac:dyDescent="0.25">
      <c r="A16" s="7" t="s">
        <v>30</v>
      </c>
      <c r="B16" s="7" t="s">
        <v>31</v>
      </c>
      <c r="C16" s="11" t="s">
        <v>8</v>
      </c>
      <c r="D16" s="11">
        <v>130</v>
      </c>
      <c r="E16" s="10" t="str">
        <f>HYPERLINK("https://www.taucom.ru/catalog/tros-4-31ws-fc-8.3-buhta-130m-040-01100111.html","040-01100111")</f>
        <v>040-01100111</v>
      </c>
      <c r="F16" s="14">
        <v>12220</v>
      </c>
    </row>
    <row r="17" spans="1:6" ht="60" x14ac:dyDescent="0.25">
      <c r="A17" s="7" t="s">
        <v>32</v>
      </c>
      <c r="B17" s="7" t="s">
        <v>33</v>
      </c>
      <c r="C17" s="11" t="s">
        <v>12</v>
      </c>
      <c r="D17" s="11">
        <v>130</v>
      </c>
      <c r="E17" s="10" t="str">
        <f>HYPERLINK("https://www.taucom.ru/catalog/tros-4-31ws-fc-8.6-buhta-130m-040-01100214.html","040-01100214")</f>
        <v>040-01100214</v>
      </c>
      <c r="F17" s="14">
        <v>13780</v>
      </c>
    </row>
    <row r="18" spans="1:6" ht="60" x14ac:dyDescent="0.25">
      <c r="A18" s="7" t="s">
        <v>34</v>
      </c>
      <c r="B18" s="7" t="s">
        <v>35</v>
      </c>
      <c r="C18" s="11" t="s">
        <v>8</v>
      </c>
      <c r="D18" s="11">
        <v>140</v>
      </c>
      <c r="E18" s="10" t="str">
        <f>HYPERLINK("https://www.taucom.ru/catalog/tros-4-31ws-fc-8.3-buhta-140m-040-01100114.html","040-01100114")</f>
        <v>040-01100114</v>
      </c>
      <c r="F18" s="14">
        <v>13160</v>
      </c>
    </row>
    <row r="19" spans="1:6" ht="60" x14ac:dyDescent="0.25">
      <c r="A19" s="7" t="s">
        <v>36</v>
      </c>
      <c r="B19" s="7" t="s">
        <v>37</v>
      </c>
      <c r="C19" s="11" t="s">
        <v>12</v>
      </c>
      <c r="D19" s="11">
        <v>140</v>
      </c>
      <c r="E19" s="10" t="str">
        <f>HYPERLINK("https://www.taucom.ru/catalog/tros-4-31ws-fc-8.6-buhta-140m-040-01100212.html","040-01100212")</f>
        <v>040-01100212</v>
      </c>
      <c r="F19" s="14">
        <v>14840</v>
      </c>
    </row>
    <row r="20" spans="1:6" ht="60" x14ac:dyDescent="0.25">
      <c r="A20" s="7" t="s">
        <v>38</v>
      </c>
      <c r="B20" s="7" t="s">
        <v>39</v>
      </c>
      <c r="C20" s="11" t="s">
        <v>8</v>
      </c>
      <c r="D20" s="11">
        <v>150</v>
      </c>
      <c r="E20" s="10" t="str">
        <f>HYPERLINK("https://www.taucom.ru/catalog/tros-4-31ws-fc-8.3-buhta-150m-040-01100103.html","040-01100103")</f>
        <v>040-01100103</v>
      </c>
      <c r="F20" s="14">
        <v>14100</v>
      </c>
    </row>
    <row r="21" spans="1:6" ht="60" x14ac:dyDescent="0.25">
      <c r="A21" s="7" t="s">
        <v>40</v>
      </c>
      <c r="B21" s="7" t="s">
        <v>41</v>
      </c>
      <c r="C21" s="11" t="s">
        <v>12</v>
      </c>
      <c r="D21" s="11">
        <v>150</v>
      </c>
      <c r="E21" s="10" t="str">
        <f>HYPERLINK("https://www.taucom.ru/catalog/tros-4-31ws-fc-8.6-buhta-150m-040-01100210.html","040-01100210")</f>
        <v>040-01100210</v>
      </c>
      <c r="F21" s="14">
        <v>15900</v>
      </c>
    </row>
    <row r="22" spans="1:6" ht="60" x14ac:dyDescent="0.25">
      <c r="A22" s="7" t="s">
        <v>42</v>
      </c>
      <c r="B22" s="7" t="s">
        <v>43</v>
      </c>
      <c r="C22" s="11" t="s">
        <v>12</v>
      </c>
      <c r="D22" s="11">
        <v>160</v>
      </c>
      <c r="E22" s="10" t="str">
        <f>HYPERLINK("https://www.taucom.ru/catalog/tros-4-31ws-fc-8.6-buhta-160m-040-01100216.html","040-01100216")</f>
        <v>040-01100216</v>
      </c>
      <c r="F22" s="14">
        <v>16960</v>
      </c>
    </row>
    <row r="23" spans="1:6" ht="60" x14ac:dyDescent="0.25">
      <c r="A23" s="7" t="s">
        <v>44</v>
      </c>
      <c r="B23" s="7" t="s">
        <v>45</v>
      </c>
      <c r="C23" s="11" t="s">
        <v>8</v>
      </c>
      <c r="D23" s="11">
        <v>160</v>
      </c>
      <c r="E23" s="10" t="str">
        <f>HYPERLINK("https://www.taucom.ru/catalog/tros-4-31ws-fc-8.3-buhta-160m-040-01100116.html","040-01100116")</f>
        <v>040-01100116</v>
      </c>
      <c r="F23" s="14">
        <v>15040</v>
      </c>
    </row>
    <row r="24" spans="1:6" ht="60" x14ac:dyDescent="0.25">
      <c r="A24" s="7" t="s">
        <v>46</v>
      </c>
      <c r="B24" s="7" t="s">
        <v>47</v>
      </c>
      <c r="C24" s="11" t="s">
        <v>8</v>
      </c>
      <c r="D24" s="11">
        <v>170</v>
      </c>
      <c r="E24" s="10" t="str">
        <f>HYPERLINK("https://www.taucom.ru/catalog/tros-4-31ws-fc-8.3-buhta-170m-040-01100117.html","040-01100117")</f>
        <v>040-01100117</v>
      </c>
      <c r="F24" s="14">
        <v>15980</v>
      </c>
    </row>
    <row r="25" spans="1:6" ht="60" x14ac:dyDescent="0.25">
      <c r="A25" s="7" t="s">
        <v>48</v>
      </c>
      <c r="B25" s="7" t="s">
        <v>49</v>
      </c>
      <c r="C25" s="11" t="s">
        <v>8</v>
      </c>
      <c r="D25" s="11">
        <v>180</v>
      </c>
      <c r="E25" s="10" t="str">
        <f>HYPERLINK("https://www.taucom.ru/catalog/tros-4-31ws-fc-8.3-buhta-180m-040-01100118.html","040-01100118")</f>
        <v>040-01100118</v>
      </c>
      <c r="F25" s="14">
        <v>16920</v>
      </c>
    </row>
    <row r="26" spans="1:6" ht="60" x14ac:dyDescent="0.25">
      <c r="A26" s="7" t="s">
        <v>50</v>
      </c>
      <c r="B26" s="7" t="s">
        <v>51</v>
      </c>
      <c r="C26" s="11" t="s">
        <v>8</v>
      </c>
      <c r="D26" s="11">
        <v>190</v>
      </c>
      <c r="E26" s="10" t="str">
        <f>HYPERLINK("https://www.taucom.ru/catalog/tros-4-31ws-fc-8.3-buhta-190m-040-01100119.html","040-01100119")</f>
        <v>040-01100119</v>
      </c>
      <c r="F26" s="14">
        <v>17860</v>
      </c>
    </row>
    <row r="27" spans="1:6" ht="60" x14ac:dyDescent="0.25">
      <c r="A27" s="12" t="s">
        <v>52</v>
      </c>
      <c r="B27" s="12" t="s">
        <v>53</v>
      </c>
      <c r="C27" s="6" t="s">
        <v>8</v>
      </c>
      <c r="D27" s="6">
        <v>200</v>
      </c>
      <c r="E27" s="13" t="str">
        <f>HYPERLINK("https://www.taucom.ru/catalog/tros-4-31ws-fc-8.3-buhta-200m-040-01100120.html","040-01100120")</f>
        <v>040-01100120</v>
      </c>
      <c r="F27" s="14">
        <v>18800</v>
      </c>
    </row>
    <row r="28" spans="1:6" ht="60" x14ac:dyDescent="0.25">
      <c r="A28" s="12" t="s">
        <v>54</v>
      </c>
      <c r="B28" s="12" t="s">
        <v>55</v>
      </c>
      <c r="C28" s="6" t="s">
        <v>12</v>
      </c>
      <c r="D28" s="6">
        <v>200</v>
      </c>
      <c r="E28" s="13" t="str">
        <f>HYPERLINK("https://www.taucom.ru/catalog/tros-4-31ws-fc-8.6-buhta-2000m-040-01100215.html","040-01100215")</f>
        <v>040-01100215</v>
      </c>
      <c r="F28" s="14">
        <v>21200</v>
      </c>
    </row>
    <row r="29" spans="1:6" ht="60" x14ac:dyDescent="0.25">
      <c r="A29" s="12" t="s">
        <v>56</v>
      </c>
      <c r="B29" s="12" t="s">
        <v>57</v>
      </c>
      <c r="C29" s="6" t="s">
        <v>8</v>
      </c>
      <c r="D29" s="6">
        <v>250</v>
      </c>
      <c r="E29" s="13" t="str">
        <f>HYPERLINK("https://www.taucom.ru/catalog/tros-4-31ws-fc-8.3-buhta-250m-040-01100125.html","040-01100125")</f>
        <v>040-01100125</v>
      </c>
      <c r="F29" s="14">
        <v>23500</v>
      </c>
    </row>
    <row r="30" spans="1:6" ht="60" x14ac:dyDescent="0.25">
      <c r="A30" s="12" t="s">
        <v>58</v>
      </c>
      <c r="B30" s="12" t="s">
        <v>59</v>
      </c>
      <c r="C30" s="6" t="s">
        <v>8</v>
      </c>
      <c r="D30" s="6">
        <v>30</v>
      </c>
      <c r="E30" s="13" t="str">
        <f>HYPERLINK("https://www.taucom.ru/catalog/tros-4-31ws-fc-8.3-buhta-30m-040-01100112.html","040-01100112")</f>
        <v>040-01100112</v>
      </c>
      <c r="F30" s="14">
        <v>2820</v>
      </c>
    </row>
    <row r="31" spans="1:6" ht="60" x14ac:dyDescent="0.25">
      <c r="A31" s="12" t="s">
        <v>60</v>
      </c>
      <c r="B31" s="12" t="s">
        <v>61</v>
      </c>
      <c r="C31" s="6" t="s">
        <v>12</v>
      </c>
      <c r="D31" s="6">
        <v>30</v>
      </c>
      <c r="E31" s="13" t="str">
        <f>HYPERLINK("https://www.taucom.ru/catalog/tros-4-31ws-fc-8.3-buhta-30m-040-01100209.html","040-01100209")</f>
        <v>040-01100209</v>
      </c>
      <c r="F31" s="14">
        <v>3180</v>
      </c>
    </row>
    <row r="32" spans="1:6" ht="60" x14ac:dyDescent="0.25">
      <c r="A32" s="12" t="s">
        <v>62</v>
      </c>
      <c r="B32" s="12" t="s">
        <v>63</v>
      </c>
      <c r="C32" s="6" t="s">
        <v>8</v>
      </c>
      <c r="D32" s="6">
        <v>35</v>
      </c>
      <c r="E32" s="13" t="str">
        <f>HYPERLINK("https://www.taucom.ru/catalog/tros-4-31ws-fc-8.3-buhta-35m-040-01100115.html","040-01100115")</f>
        <v>040-01100115</v>
      </c>
      <c r="F32" s="14">
        <v>3290</v>
      </c>
    </row>
    <row r="33" spans="1:6" ht="60" x14ac:dyDescent="0.25">
      <c r="A33" s="12" t="s">
        <v>64</v>
      </c>
      <c r="B33" s="12" t="s">
        <v>65</v>
      </c>
      <c r="C33" s="6" t="s">
        <v>8</v>
      </c>
      <c r="D33" s="6">
        <v>40</v>
      </c>
      <c r="E33" s="13" t="str">
        <f>HYPERLINK("https://www.taucom.ru/catalog/tros-4-31ws-fc-8.3-buhta-40m-040-01100110.html","040-01100110")</f>
        <v>040-01100110</v>
      </c>
      <c r="F33" s="14">
        <v>3760</v>
      </c>
    </row>
    <row r="34" spans="1:6" ht="60" x14ac:dyDescent="0.25">
      <c r="A34" s="12" t="s">
        <v>66</v>
      </c>
      <c r="B34" s="12" t="s">
        <v>67</v>
      </c>
      <c r="C34" s="6" t="s">
        <v>12</v>
      </c>
      <c r="D34" s="6">
        <v>40</v>
      </c>
      <c r="E34" s="13" t="str">
        <f>HYPERLINK("https://www.taucom.ru/catalog/tros-4-31ws-fc-8.3-buhta-40m-040-01100208.html","040-01100208")</f>
        <v>040-01100208</v>
      </c>
      <c r="F34" s="14">
        <v>4240</v>
      </c>
    </row>
    <row r="35" spans="1:6" ht="60" x14ac:dyDescent="0.25">
      <c r="A35" s="12" t="s">
        <v>68</v>
      </c>
      <c r="B35" s="12" t="s">
        <v>69</v>
      </c>
      <c r="C35" s="6" t="s">
        <v>8</v>
      </c>
      <c r="D35" s="6">
        <v>50</v>
      </c>
      <c r="E35" s="13" t="str">
        <f>HYPERLINK("https://www.taucom.ru/catalog/tros-4-31ws-fc-8.3-buhta-50m-040-01100109.html","040-01100109")</f>
        <v>040-01100109</v>
      </c>
      <c r="F35" s="14">
        <v>4700</v>
      </c>
    </row>
    <row r="36" spans="1:6" ht="60" x14ac:dyDescent="0.25">
      <c r="A36" s="12" t="s">
        <v>70</v>
      </c>
      <c r="B36" s="12" t="s">
        <v>71</v>
      </c>
      <c r="C36" s="6" t="s">
        <v>12</v>
      </c>
      <c r="D36" s="6">
        <v>50</v>
      </c>
      <c r="E36" s="13" t="str">
        <f>HYPERLINK("https://www.taucom.ru/catalog/tros-4-31ws-fc-8.3-buhta-50m-040-01100207.html","040-01100207")</f>
        <v>040-01100207</v>
      </c>
      <c r="F36" s="14">
        <v>5300</v>
      </c>
    </row>
    <row r="37" spans="1:6" ht="60" x14ac:dyDescent="0.25">
      <c r="A37" s="12" t="s">
        <v>72</v>
      </c>
      <c r="B37" s="12" t="s">
        <v>73</v>
      </c>
      <c r="C37" s="6" t="s">
        <v>8</v>
      </c>
      <c r="D37" s="6">
        <v>60</v>
      </c>
      <c r="E37" s="13" t="str">
        <f>HYPERLINK("https://www.taucom.ru/catalog/tros-4-31ws-fc-8.3-buhta-60m-040-01100108.html","040-01100108")</f>
        <v>040-01100108</v>
      </c>
      <c r="F37" s="14">
        <v>5640</v>
      </c>
    </row>
    <row r="38" spans="1:6" ht="60" x14ac:dyDescent="0.25">
      <c r="A38" s="12" t="s">
        <v>74</v>
      </c>
      <c r="B38" s="12" t="s">
        <v>75</v>
      </c>
      <c r="C38" s="6" t="s">
        <v>12</v>
      </c>
      <c r="D38" s="6">
        <v>60</v>
      </c>
      <c r="E38" s="13" t="str">
        <f>HYPERLINK("https://www.taucom.ru/catalog/tros-4-31ws-fc-8.3-buhta-60m-040-01100206.html","040-01100206")</f>
        <v>040-01100206</v>
      </c>
      <c r="F38" s="14">
        <v>6360</v>
      </c>
    </row>
    <row r="39" spans="1:6" ht="60" x14ac:dyDescent="0.25">
      <c r="A39" s="12" t="s">
        <v>76</v>
      </c>
      <c r="B39" s="12" t="s">
        <v>77</v>
      </c>
      <c r="C39" s="6" t="s">
        <v>8</v>
      </c>
      <c r="D39" s="6">
        <v>70</v>
      </c>
      <c r="E39" s="13" t="str">
        <f>HYPERLINK("https://www.taucom.ru/catalog/tros-4-31ws-fc-8.3-buhta-70m-040-01100107.html","040-01100107")</f>
        <v>040-01100107</v>
      </c>
      <c r="F39" s="14">
        <v>6580</v>
      </c>
    </row>
    <row r="40" spans="1:6" ht="60" x14ac:dyDescent="0.25">
      <c r="A40" s="12" t="s">
        <v>78</v>
      </c>
      <c r="B40" s="12" t="s">
        <v>79</v>
      </c>
      <c r="C40" s="6" t="s">
        <v>12</v>
      </c>
      <c r="D40" s="6">
        <v>70</v>
      </c>
      <c r="E40" s="13" t="str">
        <f>HYPERLINK("https://www.taucom.ru/catalog/tros-4-31ws-fc-8.3-buhta-70m-040-01100205.html","040-01100205")</f>
        <v>040-01100205</v>
      </c>
      <c r="F40" s="14">
        <v>7420</v>
      </c>
    </row>
    <row r="41" spans="1:6" ht="60" x14ac:dyDescent="0.25">
      <c r="A41" s="12" t="s">
        <v>80</v>
      </c>
      <c r="B41" s="12" t="s">
        <v>81</v>
      </c>
      <c r="C41" s="6" t="s">
        <v>8</v>
      </c>
      <c r="D41" s="6">
        <v>80</v>
      </c>
      <c r="E41" s="13" t="str">
        <f>HYPERLINK("https://www.taucom.ru/catalog/tros-4-31ws-fc-8.3-buhta-80m-040-01100106.html","040-01100106")</f>
        <v>040-01100106</v>
      </c>
      <c r="F41" s="14">
        <v>7520</v>
      </c>
    </row>
    <row r="42" spans="1:6" ht="60" x14ac:dyDescent="0.25">
      <c r="A42" s="12" t="s">
        <v>82</v>
      </c>
      <c r="B42" s="12" t="s">
        <v>83</v>
      </c>
      <c r="C42" s="6" t="s">
        <v>12</v>
      </c>
      <c r="D42" s="6">
        <v>80</v>
      </c>
      <c r="E42" s="13" t="str">
        <f>HYPERLINK("https://www.taucom.ru/catalog/tros-4-31ws-fc-8.3-buhta-80m-040-01100204.html","040-01100204")</f>
        <v>040-01100204</v>
      </c>
      <c r="F42" s="14">
        <v>8480</v>
      </c>
    </row>
    <row r="43" spans="1:6" ht="60" x14ac:dyDescent="0.25">
      <c r="A43" s="12" t="s">
        <v>84</v>
      </c>
      <c r="B43" s="12" t="s">
        <v>85</v>
      </c>
      <c r="C43" s="6" t="s">
        <v>8</v>
      </c>
      <c r="D43" s="6">
        <v>90</v>
      </c>
      <c r="E43" s="13" t="str">
        <f>HYPERLINK("https://www.taucom.ru/catalog/tros-4-31ws-fc-8.3-buhta-90m-040-01100105.html","040-01100105")</f>
        <v>040-01100105</v>
      </c>
      <c r="F43" s="14">
        <v>8460</v>
      </c>
    </row>
    <row r="44" spans="1:6" ht="60" x14ac:dyDescent="0.25">
      <c r="A44" s="12" t="s">
        <v>86</v>
      </c>
      <c r="B44" s="12" t="s">
        <v>87</v>
      </c>
      <c r="C44" s="6" t="s">
        <v>12</v>
      </c>
      <c r="D44" s="6">
        <v>90</v>
      </c>
      <c r="E44" s="13" t="str">
        <f>HYPERLINK("https://www.taucom.ru/catalog/tros-4-31ws-fc-8.3-buhta-90m-040-01100203.html","040-01100203")</f>
        <v>040-01100203</v>
      </c>
      <c r="F44" s="14">
        <v>9540</v>
      </c>
    </row>
    <row r="45" spans="1:6" ht="60" x14ac:dyDescent="0.25">
      <c r="A45" s="12" t="s">
        <v>88</v>
      </c>
      <c r="B45" s="12" t="s">
        <v>89</v>
      </c>
      <c r="C45" s="6" t="s">
        <v>8</v>
      </c>
      <c r="D45" s="6">
        <v>10</v>
      </c>
      <c r="E45" s="13" t="str">
        <f>HYPERLINK("https://www.taucom.ru/catalog/tros-4-31ws-fc-8.3-buhta-10m-040-01100222.html","040-01100222")</f>
        <v>040-01100222</v>
      </c>
      <c r="F45" s="14">
        <v>940</v>
      </c>
    </row>
    <row r="46" spans="1:6" ht="60" x14ac:dyDescent="0.25">
      <c r="A46" s="12" t="s">
        <v>90</v>
      </c>
      <c r="B46" s="12" t="s">
        <v>91</v>
      </c>
      <c r="C46" s="6" t="s">
        <v>12</v>
      </c>
      <c r="D46" s="6">
        <v>9</v>
      </c>
      <c r="E46" s="13" t="str">
        <f>HYPERLINK("https://www.taucom.ru/catalog/tros-4-31ws-fc-8.3-buhta-9m-040-01100320.html","040-01100320")</f>
        <v>040-01100320</v>
      </c>
      <c r="F46" s="14">
        <v>954</v>
      </c>
    </row>
    <row r="47" spans="1:6" ht="60" x14ac:dyDescent="0.25">
      <c r="A47" s="12" t="s">
        <v>92</v>
      </c>
      <c r="B47" s="12" t="s">
        <v>93</v>
      </c>
      <c r="C47" s="6" t="s">
        <v>8</v>
      </c>
      <c r="D47" s="6">
        <v>8</v>
      </c>
      <c r="E47" s="13" t="str">
        <f>HYPERLINK("https://www.taucom.ru/catalog/tros-4-31ws-fc-8.3-buhta-8m-040-01100221.html","040-01100221")</f>
        <v>040-01100221</v>
      </c>
      <c r="F47" s="14">
        <v>752</v>
      </c>
    </row>
    <row r="48" spans="1:6" ht="60" x14ac:dyDescent="0.25">
      <c r="A48" s="12" t="s">
        <v>94</v>
      </c>
      <c r="B48" s="12" t="s">
        <v>95</v>
      </c>
      <c r="C48" s="6" t="s">
        <v>8</v>
      </c>
      <c r="D48" s="6">
        <v>7</v>
      </c>
      <c r="E48" s="13" t="str">
        <f>HYPERLINK("https://www.taucom.ru/catalog/tros-4-31ws-fc-8.3-buhta-7m-040-01100220.html","040-01100220")</f>
        <v>040-01100220</v>
      </c>
      <c r="F48" s="14">
        <v>658</v>
      </c>
    </row>
    <row r="49" spans="1:6" ht="60" x14ac:dyDescent="0.25">
      <c r="A49" s="12" t="s">
        <v>96</v>
      </c>
      <c r="B49" s="12" t="s">
        <v>97</v>
      </c>
      <c r="C49" s="6" t="s">
        <v>8</v>
      </c>
      <c r="D49" s="6">
        <v>5</v>
      </c>
      <c r="E49" s="13" t="str">
        <f>HYPERLINK("https://www.taucom.ru/catalog/tros-4-31ws-fc-8.3-buhta-5m-040-01100223.html","040-01100223")</f>
        <v>040-01100223</v>
      </c>
      <c r="F49" s="14">
        <v>470</v>
      </c>
    </row>
  </sheetData>
  <mergeCells count="2">
    <mergeCell ref="B2:F2"/>
    <mergeCell ref="B3:F3"/>
  </mergeCells>
  <hyperlinks>
    <hyperlink ref="A3" r:id="rId1" xr:uid="{7569DC95-6723-4CDE-B9B5-F2B20DDB1279}"/>
  </hyperlinks>
  <printOptions horizontalCentered="1"/>
  <pageMargins left="3.937007874015748E-2" right="3.937007874015748E-2" top="0.15748031496062992" bottom="0.15748031496062992" header="0.31496062992125984" footer="0.31496062992125984"/>
  <pageSetup paperSize="9" scale="86" fitToHeight="0" orientation="portrait" r:id="rId2"/>
  <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Стальной трос (канат)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2025-03-09T20:58:45Z</cp:lastPrinted>
  <dcterms:created xsi:type="dcterms:W3CDTF">2024-12-24T12:24:03Z</dcterms:created>
  <dcterms:modified xsi:type="dcterms:W3CDTF">2025-03-12T05:59:59Z</dcterms:modified>
</cp:coreProperties>
</file>